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ervidor\Dropbox\ARKTETONICA\1_MODELOS\BRANDING\FASE 4\"/>
    </mc:Choice>
  </mc:AlternateContent>
  <bookViews>
    <workbookView xWindow="0" yWindow="0" windowWidth="28800" windowHeight="14175"/>
  </bookViews>
  <sheets>
    <sheet name="Calculadora de Obra" sheetId="1" r:id="rId1"/>
    <sheet name="cálculos" sheetId="2" state="hidden" r:id="rId2"/>
  </sheets>
  <definedNames>
    <definedName name="Custo_estimado">'Calculadora de Obra'!$B$17:$C$17</definedName>
    <definedName name="Etapas_da_obra">etapas[]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C17" i="1" s="1"/>
  <c r="D8" i="2" l="1"/>
  <c r="D38" i="1" l="1"/>
  <c r="D37" i="1"/>
  <c r="D29" i="1"/>
  <c r="D36" i="1"/>
  <c r="D34" i="1"/>
  <c r="D30" i="1"/>
  <c r="D33" i="1"/>
  <c r="D35" i="1"/>
  <c r="D32" i="1"/>
  <c r="D31" i="1"/>
  <c r="D9" i="2" l="1"/>
  <c r="D10" i="2" s="1"/>
</calcChain>
</file>

<file path=xl/sharedStrings.xml><?xml version="1.0" encoding="utf-8"?>
<sst xmlns="http://schemas.openxmlformats.org/spreadsheetml/2006/main" count="33" uniqueCount="31">
  <si>
    <t>Categoria</t>
  </si>
  <si>
    <t>Valor</t>
  </si>
  <si>
    <t>Total de Ativos</t>
  </si>
  <si>
    <t>Total de Dívidas</t>
  </si>
  <si>
    <t>Patrimônio Líquido</t>
  </si>
  <si>
    <t xml:space="preserve"> </t>
  </si>
  <si>
    <t>*** Esta planilha deve permanecer oculta. ***</t>
  </si>
  <si>
    <t>Custo CUB*</t>
  </si>
  <si>
    <t>Descrição</t>
  </si>
  <si>
    <t>Preparações Preliminares</t>
  </si>
  <si>
    <t>Custo Estimado</t>
  </si>
  <si>
    <t>Obra</t>
  </si>
  <si>
    <t>Produto do CUB x Área</t>
  </si>
  <si>
    <t>Margem de Segurança</t>
  </si>
  <si>
    <t>Valor para cobrir variações da Obra</t>
  </si>
  <si>
    <t>Taxas e Aprovação</t>
  </si>
  <si>
    <t>Fundação e Estrutura</t>
  </si>
  <si>
    <t>Instalações Hidráulicas</t>
  </si>
  <si>
    <t>Fechamentos e Vedações</t>
  </si>
  <si>
    <t>Coberturas</t>
  </si>
  <si>
    <t>Instalações Elétricas</t>
  </si>
  <si>
    <t>Acabamentos</t>
  </si>
  <si>
    <t>Limpeza, retoques e arremates</t>
  </si>
  <si>
    <t>Custo Estimado da sua Obra</t>
  </si>
  <si>
    <t>x</t>
  </si>
  <si>
    <t>← Insira o CUB</t>
  </si>
  <si>
    <t>← Insira a Área</t>
  </si>
  <si>
    <t>Custo Estimado Total</t>
  </si>
  <si>
    <t>Área m²</t>
  </si>
  <si>
    <t>Etapas da Obra</t>
  </si>
  <si>
    <t>Projetos (ARQ+CIVIL)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</si>
</sst>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$&quot;\ #,##0;[Red]\-&quot;R$&quot;\ #,##0"/>
    <numFmt numFmtId="164" formatCode="&quot;$&quot;#,##0_);[Red]\(&quot;$&quot;#,##0\)"/>
    <numFmt numFmtId="165" formatCode="&quot;$&quot;#,##0"/>
    <numFmt numFmtId="166" formatCode="&quot;R$&quot;\ #,##0"/>
  </numFmts>
  <fonts count="12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 tint="0.249977111117893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0"/>
      <color theme="1" tint="0.24994659260841701"/>
      <name val="Century Gothic"/>
      <family val="2"/>
      <scheme val="minor"/>
    </font>
    <font>
      <b/>
      <sz val="16"/>
      <color rgb="FFFF0000"/>
      <name val="Century Gothic"/>
      <family val="2"/>
      <scheme val="minor"/>
    </font>
    <font>
      <sz val="60"/>
      <color theme="1" tint="0.2499465926084170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1" tint="0.499984740745262"/>
        <bgColor theme="2"/>
      </patternFill>
    </fill>
    <fill>
      <patternFill patternType="solid">
        <fgColor theme="0" tint="-4.9989318521683403E-2"/>
        <bgColor theme="2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4" borderId="0">
      <alignment vertical="center"/>
    </xf>
    <xf numFmtId="16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>
      <alignment horizontal="right" indent="1"/>
    </xf>
    <xf numFmtId="0" fontId="5" fillId="3" borderId="0" applyNumberFormat="0" applyBorder="0" applyProtection="0">
      <alignment horizontal="left" vertical="center" indent="4"/>
    </xf>
    <xf numFmtId="165" fontId="6" fillId="3" borderId="0" applyBorder="0" applyProtection="0">
      <alignment horizontal="right" vertical="center" indent="2"/>
    </xf>
    <xf numFmtId="0" fontId="8" fillId="3" borderId="0" applyNumberFormat="0" applyBorder="0" applyAlignment="0" applyProtection="0"/>
  </cellStyleXfs>
  <cellXfs count="19">
    <xf numFmtId="0" fontId="0" fillId="4" borderId="0" xfId="0">
      <alignment vertical="center"/>
    </xf>
    <xf numFmtId="0" fontId="0" fillId="5" borderId="0" xfId="3" applyFont="1" applyAlignment="1">
      <alignment vertical="center"/>
    </xf>
    <xf numFmtId="0" fontId="4" fillId="4" borderId="0" xfId="0" applyFont="1" applyAlignment="1">
      <alignment horizontal="right" indent="1"/>
    </xf>
    <xf numFmtId="0" fontId="0" fillId="4" borderId="0" xfId="0" applyFont="1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8" fillId="3" borderId="0" xfId="6"/>
    <xf numFmtId="0" fontId="5" fillId="3" borderId="0" xfId="4" applyBorder="1">
      <alignment horizontal="left" vertical="center" indent="4"/>
    </xf>
    <xf numFmtId="0" fontId="5" fillId="3" borderId="0" xfId="4">
      <alignment horizontal="left" vertical="center" indent="4"/>
    </xf>
    <xf numFmtId="0" fontId="5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>
      <alignment vertical="center"/>
    </xf>
    <xf numFmtId="6" fontId="2" fillId="2" borderId="0" xfId="1" applyNumberFormat="1" applyFont="1" applyFill="1"/>
    <xf numFmtId="6" fontId="0" fillId="4" borderId="0" xfId="0" applyNumberFormat="1" applyFont="1" applyFill="1" applyBorder="1">
      <alignment vertical="center"/>
    </xf>
    <xf numFmtId="166" fontId="6" fillId="6" borderId="0" xfId="5" applyNumberFormat="1" applyFill="1" applyBorder="1">
      <alignment horizontal="right" vertical="center" indent="2"/>
    </xf>
    <xf numFmtId="0" fontId="0" fillId="4" borderId="0" xfId="0" applyAlignment="1">
      <alignment horizontal="center" vertical="center"/>
    </xf>
    <xf numFmtId="166" fontId="10" fillId="6" borderId="0" xfId="5" applyNumberFormat="1" applyFont="1" applyFill="1" applyBorder="1">
      <alignment horizontal="right" vertical="center" indent="2"/>
    </xf>
    <xf numFmtId="0" fontId="11" fillId="3" borderId="0" xfId="2" applyFont="1" applyAlignment="1">
      <alignment vertical="center" wrapText="1"/>
    </xf>
    <xf numFmtId="0" fontId="0" fillId="4" borderId="1" xfId="0" applyBorder="1">
      <alignment vertical="center"/>
    </xf>
    <xf numFmtId="0" fontId="9" fillId="4" borderId="0" xfId="0" applyFont="1" applyAlignment="1">
      <alignment horizontal="right" vertical="center"/>
    </xf>
    <xf numFmtId="0" fontId="10" fillId="6" borderId="0" xfId="5" applyNumberFormat="1" applyFont="1" applyFill="1" applyBorder="1">
      <alignment horizontal="right" vertical="center" indent="2"/>
    </xf>
  </cellXfs>
  <cellStyles count="7">
    <cellStyle name="Moeda [0]" xfId="1" builtinId="7" customBuiltin="1"/>
    <cellStyle name="Normal" xfId="0" builtinId="0" customBuiltin="1"/>
    <cellStyle name="Regra superior" xfId="3"/>
    <cellStyle name="Título" xfId="2" builtinId="15" customBuiltin="1"/>
    <cellStyle name="Título 1" xfId="4" builtinId="16" customBuiltin="1"/>
    <cellStyle name="Título 2" xfId="5" builtinId="17" customBuiltin="1"/>
    <cellStyle name="Título 3" xfId="6" builtinId="18" customBuiltin="1"/>
  </cellStyles>
  <dxfs count="16">
    <dxf>
      <numFmt numFmtId="10" formatCode="&quot;R$&quot;\ #,##0;[Red]\-&quot;R$&quot;\ #,##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 tint="0.24994659260841701"/>
        <name val="Century Gothic"/>
        <scheme val="minor"/>
      </font>
    </dxf>
    <dxf>
      <numFmt numFmtId="10" formatCode="&quot;R$&quot;\ #,##0;[Red]\-&quot;R$&quot;\ #,##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/>
      </font>
    </dxf>
    <dxf>
      <font>
        <color theme="0"/>
      </font>
      <fill>
        <patternFill>
          <bgColor theme="6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/>
      </font>
    </dxf>
    <dxf>
      <font>
        <color theme="0"/>
      </font>
      <fill>
        <patternFill>
          <bgColor theme="4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ssets" defaultPivotStyle="PivotStyleMedium2">
    <tableStyle name="Assets" pivot="0" count="5">
      <tableStyleElement type="wholeTable" dxfId="15"/>
      <tableStyleElement type="headerRow" dxfId="14"/>
      <tableStyleElement type="lastColumn" dxfId="13"/>
      <tableStyleElement type="secondRowStripe" dxfId="12"/>
      <tableStyleElement type="lastHeaderCell" dxfId="11"/>
    </tableStyle>
    <tableStyle name="Debts" pivot="0" count="5">
      <tableStyleElement type="wholeTable" dxfId="10"/>
      <tableStyleElement type="headerRow" dxfId="9"/>
      <tableStyleElement type="lastColumn" dxfId="8"/>
      <tableStyleElement type="secondRowStripe" dxfId="7"/>
      <tableStyleElement type="lastHeaderCell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ETAPAS DA OBRA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'Calculadora de Obra'!$D$28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'Calculadora de Obra'!$B$29:$B$38</c:f>
              <c:strCache>
                <c:ptCount val="10"/>
                <c:pt idx="0">
                  <c:v>Projetos (ARQ+CIVIL)</c:v>
                </c:pt>
                <c:pt idx="1">
                  <c:v>Taxas e Aprovação</c:v>
                </c:pt>
                <c:pt idx="2">
                  <c:v>Preparações Preliminares</c:v>
                </c:pt>
                <c:pt idx="3">
                  <c:v>Fundação e Estrutura</c:v>
                </c:pt>
                <c:pt idx="4">
                  <c:v>Instalações Hidráulicas</c:v>
                </c:pt>
                <c:pt idx="5">
                  <c:v>Fechamentos e Vedações</c:v>
                </c:pt>
                <c:pt idx="6">
                  <c:v>Coberturas</c:v>
                </c:pt>
                <c:pt idx="7">
                  <c:v>Instalações Elétricas</c:v>
                </c:pt>
                <c:pt idx="8">
                  <c:v>Acabamentos</c:v>
                </c:pt>
                <c:pt idx="9">
                  <c:v>Limpeza, retoques e arremates</c:v>
                </c:pt>
              </c:strCache>
            </c:strRef>
          </c:cat>
          <c:val>
            <c:numRef>
              <c:f>'Calculadora de Obra'!$D$29:$D$38</c:f>
              <c:numCache>
                <c:formatCode>"R$"#,##0_);[Red]\("R$"#,##0\)</c:formatCode>
                <c:ptCount val="10"/>
                <c:pt idx="0">
                  <c:v>86625</c:v>
                </c:pt>
                <c:pt idx="1">
                  <c:v>5775</c:v>
                </c:pt>
                <c:pt idx="2">
                  <c:v>23100</c:v>
                </c:pt>
                <c:pt idx="3">
                  <c:v>115500</c:v>
                </c:pt>
                <c:pt idx="4">
                  <c:v>46200</c:v>
                </c:pt>
                <c:pt idx="5">
                  <c:v>51975</c:v>
                </c:pt>
                <c:pt idx="6">
                  <c:v>51975</c:v>
                </c:pt>
                <c:pt idx="7">
                  <c:v>63525</c:v>
                </c:pt>
                <c:pt idx="8">
                  <c:v>115500</c:v>
                </c:pt>
                <c:pt idx="9">
                  <c:v>17325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53879824"/>
        <c:axId val="35388139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'Calculadora de Obra'!$C$28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'Calculadora de Obra'!$B$29:$B$38</c15:sqref>
                        </c15:formulaRef>
                      </c:ext>
                    </c:extLst>
                    <c:strCache>
                      <c:ptCount val="10"/>
                      <c:pt idx="0">
                        <c:v>Projetos (ARQ+CIVIL)</c:v>
                      </c:pt>
                      <c:pt idx="1">
                        <c:v>Taxas e Aprovação</c:v>
                      </c:pt>
                      <c:pt idx="2">
                        <c:v>Preparações Preliminares</c:v>
                      </c:pt>
                      <c:pt idx="3">
                        <c:v>Fundação e Estrutura</c:v>
                      </c:pt>
                      <c:pt idx="4">
                        <c:v>Instalações Hidráulicas</c:v>
                      </c:pt>
                      <c:pt idx="5">
                        <c:v>Fechamentos e Vedações</c:v>
                      </c:pt>
                      <c:pt idx="6">
                        <c:v>Coberturas</c:v>
                      </c:pt>
                      <c:pt idx="7">
                        <c:v>Instalações Elétricas</c:v>
                      </c:pt>
                      <c:pt idx="8">
                        <c:v>Acabamentos</c:v>
                      </c:pt>
                      <c:pt idx="9">
                        <c:v>Limpeza, retoques e arremates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'Calculadora de Obra'!$C$29:$C$38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</c:ext>
        </c:extLst>
      </c:barChart>
      <c:catAx>
        <c:axId val="35387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3881392"/>
        <c:auto val="1"/>
        <c:lblAlgn val="ctr"/>
        <c:lblOffset val="100"/>
        <c:noMultiLvlLbl val="0"/>
      </c:catAx>
      <c:valAx>
        <c:axId val="353881392"/>
        <c:scaling>
          <c:orientation val="minMax"/>
        </c:scaling>
        <c:delete val="1"/>
        <c:axPos val="l"/>
        <c:numFmt formatCode="&quot;R$&quot;#,##0_);[Red]\(&quot;R$&quot;#,##0\)" sourceLinked="1"/>
        <c:majorTickMark val="none"/>
        <c:minorTickMark val="none"/>
        <c:tickLblPos val="nextTo"/>
        <c:crossAx val="353879824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b.org.br/cub-m2-estadual/DF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300006</xdr:colOff>
      <xdr:row>22</xdr:row>
      <xdr:rowOff>81642</xdr:rowOff>
    </xdr:from>
    <xdr:to>
      <xdr:col>11</xdr:col>
      <xdr:colOff>28141</xdr:colOff>
      <xdr:row>37</xdr:row>
      <xdr:rowOff>154316</xdr:rowOff>
    </xdr:to>
    <xdr:graphicFrame macro="">
      <xdr:nvGraphicFramePr>
        <xdr:cNvPr id="2" name="Gráfico de resumo" descr="Gráfico de pizza mostrando as percentagens totais de ativos, dívidas e patrimônio líquido." title="Gráfico do patrimônio líqui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2855464</xdr:colOff>
      <xdr:row>15</xdr:row>
      <xdr:rowOff>32545</xdr:rowOff>
    </xdr:from>
    <xdr:to>
      <xdr:col>5</xdr:col>
      <xdr:colOff>477677</xdr:colOff>
      <xdr:row>18</xdr:row>
      <xdr:rowOff>88679</xdr:rowOff>
    </xdr:to>
    <xdr:grpSp>
      <xdr:nvGrpSpPr>
        <xdr:cNvPr id="23" name="Dica" descr="Insira seus ativos e dívidas nas tabelas Ativos e Dívidas e o patrimônio líquido será calculado automaticamente." title="Dica"/>
        <xdr:cNvGrpSpPr/>
      </xdr:nvGrpSpPr>
      <xdr:grpSpPr>
        <a:xfrm flipH="1">
          <a:off x="5726571" y="5230474"/>
          <a:ext cx="2847356" cy="1117491"/>
          <a:chOff x="1819276" y="12344400"/>
          <a:chExt cx="3200399" cy="819807"/>
        </a:xfrm>
        <a:solidFill>
          <a:schemeClr val="accent1"/>
        </a:solidFill>
      </xdr:grpSpPr>
      <xdr:sp macro="" textlink="">
        <xdr:nvSpPr>
          <xdr:cNvPr id="21" name="Retângulo 20" descr="Enter your assets and debts and your net worth will calculate automatically." title="Tip"/>
          <xdr:cNvSpPr/>
        </xdr:nvSpPr>
        <xdr:spPr>
          <a:xfrm>
            <a:off x="1819276" y="12344400"/>
            <a:ext cx="2905125" cy="81980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r>
              <a:rPr lang="en-US" sz="1500" b="1">
                <a:solidFill>
                  <a:schemeClr val="bg1"/>
                </a:solidFill>
              </a:rPr>
              <a:t>Dica</a:t>
            </a:r>
            <a:br>
              <a:rPr lang="en-US" sz="1500" b="1">
                <a:solidFill>
                  <a:schemeClr val="bg1"/>
                </a:solidFill>
              </a:rPr>
            </a:b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Insira a</a:t>
            </a:r>
            <a:r>
              <a:rPr lang="en-US" sz="11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área estimada do Empreendimento ou Obra, seja reforma, ampliação ou nova construção</a:t>
            </a:r>
            <a:endPara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" name="Triângulo isósceles 21"/>
          <xdr:cNvSpPr/>
        </xdr:nvSpPr>
        <xdr:spPr>
          <a:xfrm flipV="1">
            <a:off x="4695826" y="12344400"/>
            <a:ext cx="323849" cy="219075"/>
          </a:xfrm>
          <a:prstGeom prst="triangle">
            <a:avLst>
              <a:gd name="adj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  <xdr:twoCellAnchor>
    <xdr:from>
      <xdr:col>2</xdr:col>
      <xdr:colOff>2803887</xdr:colOff>
      <xdr:row>8</xdr:row>
      <xdr:rowOff>45591</xdr:rowOff>
    </xdr:from>
    <xdr:to>
      <xdr:col>5</xdr:col>
      <xdr:colOff>180108</xdr:colOff>
      <xdr:row>12</xdr:row>
      <xdr:rowOff>13844</xdr:rowOff>
    </xdr:to>
    <xdr:grpSp>
      <xdr:nvGrpSpPr>
        <xdr:cNvPr id="9" name="Dica" descr="Insira seus ativos e dívidas nas tabelas Ativos e Dívidas e o patrimônio líquido será calculado automaticamente." title="Dica"/>
        <xdr:cNvGrpSpPr/>
      </xdr:nvGrpSpPr>
      <xdr:grpSpPr>
        <a:xfrm flipH="1">
          <a:off x="5674994" y="2767020"/>
          <a:ext cx="2601364" cy="1383395"/>
          <a:chOff x="1819276" y="12344400"/>
          <a:chExt cx="2905648" cy="1012573"/>
        </a:xfrm>
        <a:solidFill>
          <a:schemeClr val="accent1"/>
        </a:solidFill>
      </xdr:grpSpPr>
      <xdr:sp macro="" textlink="">
        <xdr:nvSpPr>
          <xdr:cNvPr id="10" name="Retângulo 9" descr="Enter your assets and debts and your net worth will calculate automatically." title="Tip">
            <a:hlinkClick xmlns:r="http://schemas.openxmlformats.org/officeDocument/2006/relationships" r:id="rId2"/>
          </xdr:cNvPr>
          <xdr:cNvSpPr/>
        </xdr:nvSpPr>
        <xdr:spPr>
          <a:xfrm>
            <a:off x="1819276" y="12344400"/>
            <a:ext cx="2905125" cy="81980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r>
              <a:rPr lang="en-US" sz="1500" b="1">
                <a:solidFill>
                  <a:schemeClr val="bg1"/>
                </a:solidFill>
              </a:rPr>
              <a:t>Dica</a:t>
            </a:r>
            <a:br>
              <a:rPr lang="en-US" sz="1500" b="1">
                <a:solidFill>
                  <a:schemeClr val="bg1"/>
                </a:solidFill>
              </a:rPr>
            </a:b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Descubra o valor do CUB/m² para seu Estado</a:t>
            </a:r>
            <a:r>
              <a:rPr lang="en-US" sz="11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e Tipologia no link http://www.cub.org.br/cub-m2-estadual/DF/</a:t>
            </a:r>
            <a:endPara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Triângulo isósceles 10"/>
          <xdr:cNvSpPr/>
        </xdr:nvSpPr>
        <xdr:spPr>
          <a:xfrm rot="5400000" flipV="1">
            <a:off x="4448149" y="13080198"/>
            <a:ext cx="201559" cy="351991"/>
          </a:xfrm>
          <a:prstGeom prst="triangle">
            <a:avLst>
              <a:gd name="adj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Ativos" displayName="Ativos" ref="B22:D24" totalsRowShown="0" headerRowDxfId="5">
  <autoFilter ref="B22:D24"/>
  <tableColumns count="3">
    <tableColumn id="1" name="Categoria" dataDxfId="4"/>
    <tableColumn id="2" name="Descrição"/>
    <tableColumn id="3" name="Valor" dataDxfId="3"/>
  </tableColumns>
  <tableStyleInfo name="Assets" showFirstColumn="0" showLastColumn="1" showRowStripes="1" showColumnStripes="0"/>
  <extLst>
    <ext xmlns:x14="http://schemas.microsoft.com/office/spreadsheetml/2009/9/main" uri="{504A1905-F514-4f6f-8877-14C23A59335A}">
      <x14:table altText="Tabela de Ativos" altTextSummary="Insira os detalhes dos ativos aqui._x000d__x000a__x000d__x000a_A primeira coluna é a categoria do ativo._x000d__x000a_A segunda coluna é o item de ativo._x000d__x000a_A terceira coluna é o valor do ativo."/>
    </ext>
  </extLst>
</table>
</file>

<file path=xl/tables/table2.xml><?xml version="1.0" encoding="utf-8"?>
<table xmlns="http://schemas.openxmlformats.org/spreadsheetml/2006/main" id="2" name="etapas" displayName="etapas" ref="B28:D38" totalsRowShown="0" headerRowDxfId="2">
  <autoFilter ref="B28:D38"/>
  <tableColumns count="3">
    <tableColumn id="1" name="Categoria" dataDxfId="1"/>
    <tableColumn id="2" name=" "/>
    <tableColumn id="3" name="Valor" dataDxfId="0"/>
  </tableColumns>
  <tableStyleInfo name="Debts" showFirstColumn="0" showLastColumn="1" showRowStripes="1" showColumnStripes="0"/>
  <extLst>
    <ext xmlns:x14="http://schemas.microsoft.com/office/spreadsheetml/2009/9/main" uri="{504A1905-F514-4f6f-8877-14C23A59335A}">
      <x14:table altText="Tabela de Dívidas" altTextSummary="Insira as dívidas aqui._x000d__x000a__x000d__x000a_A primeira coluna é a categoria da dívida._x000d__x000a_A segunda coluna é o valor da dívida.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19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38"/>
  <sheetViews>
    <sheetView showGridLines="0" tabSelected="1" topLeftCell="A19" zoomScale="70" zoomScaleNormal="70" workbookViewId="0">
      <selection activeCell="B30" sqref="B30"/>
    </sheetView>
  </sheetViews>
  <sheetFormatPr defaultRowHeight="27.75" customHeight="1" x14ac:dyDescent="0.3"/>
  <cols>
    <col min="1" max="1" width="6" customWidth="1"/>
    <col min="2" max="2" width="27.44140625" bestFit="1" customWidth="1"/>
    <col min="3" max="3" width="34.21875" bestFit="1" customWidth="1"/>
    <col min="4" max="5" width="13.33203125" customWidth="1"/>
    <col min="6" max="6" width="26.109375" customWidth="1"/>
    <col min="7" max="7" width="39.88671875" customWidth="1"/>
    <col min="8" max="8" width="13.44140625" customWidth="1"/>
  </cols>
  <sheetData>
    <row r="1" spans="2:7" s="1" customFormat="1" ht="12" customHeight="1" x14ac:dyDescent="0.3"/>
    <row r="2" spans="2:7" ht="27.75" customHeight="1" x14ac:dyDescent="0.3">
      <c r="B2" s="15" t="s">
        <v>23</v>
      </c>
      <c r="C2" s="15"/>
      <c r="D2" s="15"/>
    </row>
    <row r="3" spans="2:7" ht="27.75" customHeight="1" x14ac:dyDescent="0.3">
      <c r="B3" s="15"/>
      <c r="C3" s="15"/>
      <c r="D3" s="15"/>
    </row>
    <row r="4" spans="2:7" ht="27.75" customHeight="1" x14ac:dyDescent="0.3">
      <c r="B4" s="15"/>
      <c r="C4" s="15"/>
      <c r="D4" s="15"/>
    </row>
    <row r="5" spans="2:7" ht="27.75" customHeight="1" x14ac:dyDescent="0.3">
      <c r="B5" s="15"/>
      <c r="C5" s="15"/>
      <c r="D5" s="15"/>
    </row>
    <row r="6" spans="2:7" ht="27.75" customHeight="1" x14ac:dyDescent="0.3">
      <c r="B6" s="15"/>
      <c r="C6" s="15"/>
      <c r="D6" s="15"/>
    </row>
    <row r="7" spans="2:7" ht="35.25" customHeight="1" x14ac:dyDescent="0.3">
      <c r="B7" s="15"/>
      <c r="C7" s="15"/>
      <c r="D7" s="15"/>
    </row>
    <row r="8" spans="2:7" ht="27.75" customHeight="1" x14ac:dyDescent="0.3">
      <c r="B8" s="15"/>
      <c r="C8" s="15"/>
      <c r="D8" s="15"/>
    </row>
    <row r="9" spans="2:7" ht="27.75" customHeight="1" x14ac:dyDescent="0.3">
      <c r="B9" s="15"/>
      <c r="C9" s="15"/>
      <c r="D9" s="15"/>
    </row>
    <row r="10" spans="2:7" ht="27.75" customHeight="1" x14ac:dyDescent="0.3">
      <c r="B10" s="15"/>
      <c r="C10" s="15"/>
      <c r="D10" s="15"/>
    </row>
    <row r="11" spans="2:7" ht="27.75" customHeight="1" x14ac:dyDescent="0.3">
      <c r="B11" s="15"/>
      <c r="C11" s="15"/>
      <c r="D11" s="15"/>
    </row>
    <row r="13" spans="2:7" ht="27.75" customHeight="1" x14ac:dyDescent="0.3">
      <c r="B13" s="6" t="s">
        <v>7</v>
      </c>
      <c r="C13" s="14">
        <v>1500</v>
      </c>
      <c r="D13" t="s">
        <v>25</v>
      </c>
    </row>
    <row r="14" spans="2:7" ht="27.75" customHeight="1" x14ac:dyDescent="0.3">
      <c r="B14" s="17" t="s">
        <v>24</v>
      </c>
    </row>
    <row r="15" spans="2:7" ht="27.75" customHeight="1" x14ac:dyDescent="0.3">
      <c r="B15" s="6" t="s">
        <v>28</v>
      </c>
      <c r="C15" s="18">
        <v>350</v>
      </c>
      <c r="D15" t="s">
        <v>26</v>
      </c>
    </row>
    <row r="16" spans="2:7" ht="27.75" customHeight="1" thickBot="1" x14ac:dyDescent="0.35">
      <c r="B16" s="16"/>
      <c r="C16" s="16"/>
      <c r="E16" s="13"/>
      <c r="F16" s="13"/>
      <c r="G16" s="13"/>
    </row>
    <row r="17" spans="2:4" ht="27.75" customHeight="1" thickTop="1" x14ac:dyDescent="0.3">
      <c r="B17" s="6" t="s">
        <v>10</v>
      </c>
      <c r="C17" s="12">
        <f>D23+D24</f>
        <v>577500</v>
      </c>
    </row>
    <row r="19" spans="2:4" ht="27.75" customHeight="1" x14ac:dyDescent="0.3">
      <c r="B19" s="7"/>
      <c r="C19" s="7"/>
    </row>
    <row r="20" spans="2:4" ht="27.75" customHeight="1" x14ac:dyDescent="0.3">
      <c r="B20" s="7"/>
      <c r="C20" s="7"/>
    </row>
    <row r="21" spans="2:4" ht="27.75" customHeight="1" x14ac:dyDescent="0.45">
      <c r="B21" s="5" t="s">
        <v>27</v>
      </c>
    </row>
    <row r="22" spans="2:4" ht="27.75" customHeight="1" x14ac:dyDescent="0.3">
      <c r="B22" s="8" t="s">
        <v>0</v>
      </c>
      <c r="C22" s="8" t="s">
        <v>8</v>
      </c>
      <c r="D22" s="9" t="s">
        <v>1</v>
      </c>
    </row>
    <row r="23" spans="2:4" ht="27.75" customHeight="1" x14ac:dyDescent="0.3">
      <c r="B23" s="4" t="s">
        <v>11</v>
      </c>
      <c r="C23" s="3" t="s">
        <v>12</v>
      </c>
      <c r="D23" s="11">
        <f>C13*C15</f>
        <v>525000</v>
      </c>
    </row>
    <row r="24" spans="2:4" ht="27.75" customHeight="1" x14ac:dyDescent="0.3">
      <c r="B24" s="4" t="s">
        <v>13</v>
      </c>
      <c r="C24" s="3" t="s">
        <v>14</v>
      </c>
      <c r="D24" s="11">
        <f>D23*0.1</f>
        <v>52500</v>
      </c>
    </row>
    <row r="27" spans="2:4" ht="27.75" customHeight="1" x14ac:dyDescent="0.45">
      <c r="B27" s="5" t="s">
        <v>29</v>
      </c>
    </row>
    <row r="28" spans="2:4" ht="27.75" customHeight="1" x14ac:dyDescent="0.3">
      <c r="B28" s="8" t="s">
        <v>0</v>
      </c>
      <c r="C28" s="9" t="s">
        <v>5</v>
      </c>
      <c r="D28" s="9" t="s">
        <v>1</v>
      </c>
    </row>
    <row r="29" spans="2:4" ht="27.75" customHeight="1" x14ac:dyDescent="0.3">
      <c r="B29" s="4" t="s">
        <v>30</v>
      </c>
      <c r="C29" s="4"/>
      <c r="D29" s="11">
        <f>C17*0.15</f>
        <v>86625</v>
      </c>
    </row>
    <row r="30" spans="2:4" ht="27.75" customHeight="1" x14ac:dyDescent="0.3">
      <c r="B30" s="4" t="s">
        <v>15</v>
      </c>
      <c r="C30" s="4"/>
      <c r="D30" s="11">
        <f>C17*0.01</f>
        <v>5775</v>
      </c>
    </row>
    <row r="31" spans="2:4" ht="27.75" customHeight="1" x14ac:dyDescent="0.3">
      <c r="B31" s="4" t="s">
        <v>9</v>
      </c>
      <c r="C31" s="4"/>
      <c r="D31" s="11">
        <f>C17*0.04</f>
        <v>23100</v>
      </c>
    </row>
    <row r="32" spans="2:4" ht="27.75" customHeight="1" x14ac:dyDescent="0.3">
      <c r="B32" s="4" t="s">
        <v>16</v>
      </c>
      <c r="C32" s="4"/>
      <c r="D32" s="11">
        <f>C17*0.2</f>
        <v>115500</v>
      </c>
    </row>
    <row r="33" spans="2:4" ht="27.75" customHeight="1" x14ac:dyDescent="0.3">
      <c r="B33" s="4" t="s">
        <v>17</v>
      </c>
      <c r="C33" s="4"/>
      <c r="D33" s="11">
        <f>C17*0.08</f>
        <v>46200</v>
      </c>
    </row>
    <row r="34" spans="2:4" ht="27.75" customHeight="1" x14ac:dyDescent="0.3">
      <c r="B34" s="4" t="s">
        <v>18</v>
      </c>
      <c r="C34" s="4"/>
      <c r="D34" s="11">
        <f>C17*0.09</f>
        <v>51975</v>
      </c>
    </row>
    <row r="35" spans="2:4" ht="27.75" customHeight="1" x14ac:dyDescent="0.3">
      <c r="B35" s="4" t="s">
        <v>19</v>
      </c>
      <c r="C35" s="4"/>
      <c r="D35" s="11">
        <f>C17*0.09</f>
        <v>51975</v>
      </c>
    </row>
    <row r="36" spans="2:4" ht="27.75" customHeight="1" x14ac:dyDescent="0.3">
      <c r="B36" s="4" t="s">
        <v>20</v>
      </c>
      <c r="C36" s="4"/>
      <c r="D36" s="11">
        <f>C17*0.11</f>
        <v>63525</v>
      </c>
    </row>
    <row r="37" spans="2:4" ht="27.75" customHeight="1" x14ac:dyDescent="0.3">
      <c r="B37" s="4" t="s">
        <v>21</v>
      </c>
      <c r="C37" s="4"/>
      <c r="D37" s="11">
        <f>C17*0.2</f>
        <v>115500</v>
      </c>
    </row>
    <row r="38" spans="2:4" ht="27.75" customHeight="1" x14ac:dyDescent="0.3">
      <c r="B38" s="4" t="s">
        <v>22</v>
      </c>
      <c r="C38" s="4"/>
      <c r="D38" s="11">
        <f>C17*0.03</f>
        <v>17325</v>
      </c>
    </row>
  </sheetData>
  <mergeCells count="2">
    <mergeCell ref="B2:D11"/>
    <mergeCell ref="E16:G16"/>
  </mergeCells>
  <printOptions horizontalCentered="1"/>
  <pageMargins left="0.45" right="0.45" top="0.5" bottom="0.5" header="0.3" footer="0.3"/>
  <pageSetup paperSize="9" fitToHeight="0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7.25" x14ac:dyDescent="0.3"/>
  <cols>
    <col min="4" max="4" width="13.109375" customWidth="1"/>
  </cols>
  <sheetData>
    <row r="1" spans="1:4" x14ac:dyDescent="0.3">
      <c r="A1" t="s">
        <v>6</v>
      </c>
    </row>
    <row r="8" spans="1:4" ht="20.25" x14ac:dyDescent="0.3">
      <c r="C8" s="2" t="s">
        <v>2</v>
      </c>
      <c r="D8" s="10">
        <f>SUM(Ativos[Valor])</f>
        <v>577500</v>
      </c>
    </row>
    <row r="9" spans="1:4" ht="20.25" x14ac:dyDescent="0.3">
      <c r="C9" s="2" t="s">
        <v>3</v>
      </c>
      <c r="D9" s="10">
        <f>SUM(etapas[Valor])</f>
        <v>577500</v>
      </c>
    </row>
    <row r="10" spans="1:4" ht="20.25" x14ac:dyDescent="0.3">
      <c r="C10" s="2" t="s">
        <v>4</v>
      </c>
      <c r="D10" s="10">
        <f>D8-D9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249A776-02A5-4992-AF25-1CC38C34C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Calculadora de Obra</vt:lpstr>
      <vt:lpstr>cálculos</vt:lpstr>
      <vt:lpstr>Custo_estimado</vt:lpstr>
      <vt:lpstr>Etapas_da_obra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Priscila</dc:creator>
  <cp:keywords/>
  <cp:lastModifiedBy>Priscila</cp:lastModifiedBy>
  <dcterms:created xsi:type="dcterms:W3CDTF">2018-05-04T21:31:23Z</dcterms:created>
  <dcterms:modified xsi:type="dcterms:W3CDTF">2018-05-04T21:35:51Z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TC037838629991</vt:lpwstr>
  </property>
</Properties>
</file>